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80" yWindow="300" windowWidth="12660" windowHeight="8595"/>
  </bookViews>
  <sheets>
    <sheet name="Feuil1" sheetId="1" r:id="rId1"/>
    <sheet name="Furnace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8" i="2"/>
  <c r="E4"/>
  <c r="D4"/>
  <c r="N30" i="1"/>
  <c r="P30"/>
  <c r="J30"/>
  <c r="M30"/>
  <c r="L30"/>
  <c r="K30"/>
  <c r="D30"/>
  <c r="C10"/>
  <c r="N37"/>
  <c r="O37" s="1"/>
  <c r="K40"/>
  <c r="N40" s="1"/>
  <c r="O40" s="1"/>
  <c r="K41"/>
  <c r="N41" s="1"/>
  <c r="O41" s="1"/>
  <c r="K42"/>
  <c r="N42" s="1"/>
  <c r="O42" s="1"/>
  <c r="K37"/>
  <c r="L37" s="1"/>
  <c r="F38"/>
  <c r="K38" s="1"/>
  <c r="B25"/>
  <c r="I38"/>
  <c r="I39"/>
  <c r="I40"/>
  <c r="I41"/>
  <c r="I42"/>
  <c r="I37"/>
  <c r="F37"/>
  <c r="B13"/>
  <c r="F40"/>
  <c r="H19"/>
  <c r="I19" s="1"/>
  <c r="F39"/>
  <c r="K39" s="1"/>
  <c r="F41"/>
  <c r="F42"/>
  <c r="D19"/>
  <c r="G19"/>
  <c r="C11"/>
  <c r="C9"/>
  <c r="N39" l="1"/>
  <c r="O39" s="1"/>
  <c r="L39"/>
  <c r="N38"/>
  <c r="O38" s="1"/>
  <c r="L38"/>
  <c r="Q37"/>
  <c r="L40"/>
  <c r="L41"/>
  <c r="L42"/>
  <c r="G42"/>
  <c r="H42" s="1"/>
  <c r="Q40"/>
  <c r="Q42"/>
  <c r="Q41"/>
  <c r="J19"/>
  <c r="K19" s="1"/>
  <c r="L19" s="1"/>
  <c r="G37"/>
  <c r="H37" s="1"/>
  <c r="G38"/>
  <c r="H38" s="1"/>
  <c r="G40"/>
  <c r="H40" s="1"/>
  <c r="G39"/>
  <c r="H39" s="1"/>
  <c r="G41"/>
  <c r="H41" s="1"/>
  <c r="Q39" l="1"/>
  <c r="Q38"/>
</calcChain>
</file>

<file path=xl/sharedStrings.xml><?xml version="1.0" encoding="utf-8"?>
<sst xmlns="http://schemas.openxmlformats.org/spreadsheetml/2006/main" count="79" uniqueCount="66">
  <si>
    <t>Battery</t>
  </si>
  <si>
    <t>U</t>
  </si>
  <si>
    <t>Metal</t>
  </si>
  <si>
    <t>Etain</t>
  </si>
  <si>
    <t>Cuivre</t>
  </si>
  <si>
    <t>Argent</t>
  </si>
  <si>
    <t>Aluminum</t>
  </si>
  <si>
    <t>Consomation</t>
  </si>
  <si>
    <t>Incondessance</t>
  </si>
  <si>
    <t>Four</t>
  </si>
  <si>
    <t>Broyeur</t>
  </si>
  <si>
    <t>Night</t>
  </si>
  <si>
    <t>Low cost</t>
  </si>
  <si>
    <t>Capacity</t>
  </si>
  <si>
    <t>Current</t>
  </si>
  <si>
    <t>Rs</t>
  </si>
  <si>
    <t>50V</t>
  </si>
  <si>
    <t>P</t>
  </si>
  <si>
    <t>I</t>
  </si>
  <si>
    <t>Distance</t>
  </si>
  <si>
    <t>Rtot</t>
  </si>
  <si>
    <t>loss %</t>
  </si>
  <si>
    <t>P loss</t>
  </si>
  <si>
    <t>C*R</t>
  </si>
  <si>
    <t>C</t>
  </si>
  <si>
    <t>Voltage</t>
  </si>
  <si>
    <t>Cable</t>
  </si>
  <si>
    <t>Signal</t>
  </si>
  <si>
    <t>High voltage</t>
  </si>
  <si>
    <t>Medium voltage</t>
  </si>
  <si>
    <t>Low voltage</t>
  </si>
  <si>
    <t>Very High Voltage</t>
  </si>
  <si>
    <t>Semiconductor</t>
  </si>
  <si>
    <t>R*C</t>
  </si>
  <si>
    <t>Drop</t>
  </si>
  <si>
    <t>E</t>
  </si>
  <si>
    <t>J</t>
  </si>
  <si>
    <t>Pmax</t>
  </si>
  <si>
    <t>Plomb</t>
  </si>
  <si>
    <t>Dielectric</t>
  </si>
  <si>
    <t>ThermalC</t>
  </si>
  <si>
    <t>ThermalRp</t>
  </si>
  <si>
    <t>thermal R * C</t>
  </si>
  <si>
    <t>Fthermal</t>
  </si>
  <si>
    <t>Tmax</t>
  </si>
  <si>
    <t>HeatTime</t>
  </si>
  <si>
    <t>MinimalRs</t>
  </si>
  <si>
    <t>thermal tao</t>
  </si>
  <si>
    <t>thermalRs</t>
  </si>
  <si>
    <t>RC</t>
  </si>
  <si>
    <t>Pmax/segment</t>
  </si>
  <si>
    <t>std P</t>
  </si>
  <si>
    <t>std life</t>
  </si>
  <si>
    <t>std lost</t>
  </si>
  <si>
    <t>Q</t>
  </si>
  <si>
    <t>DischRate</t>
  </si>
  <si>
    <t>Rp</t>
  </si>
  <si>
    <t>heatTime</t>
  </si>
  <si>
    <t>ThermalRs</t>
  </si>
  <si>
    <t>PmaxDisip</t>
  </si>
  <si>
    <t>min</t>
  </si>
  <si>
    <t>Item/s</t>
  </si>
  <si>
    <t>item/coal</t>
  </si>
  <si>
    <t>energy/coal</t>
  </si>
  <si>
    <t>Electrical energy /coal</t>
  </si>
  <si>
    <t>Energy / item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</si>
</sst>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"/>
  <sheetViews>
    <sheetView tabSelected="1" workbookViewId="0">
      <selection activeCell="B10" sqref="B10"/>
    </sheetView>
  </sheetViews>
  <sheetFormatPr baseColWidth="10" defaultRowHeight="15"/>
  <cols>
    <col min="1" max="1" width="16.85546875" customWidth="1"/>
    <col min="2" max="2" width="16.42578125" customWidth="1"/>
    <col min="10" max="10" width="10.140625" customWidth="1"/>
  </cols>
  <sheetData>
    <row r="1" spans="1:3">
      <c r="A1" t="s">
        <v>2</v>
      </c>
    </row>
    <row r="2" spans="1:3">
      <c r="A2" t="s">
        <v>3</v>
      </c>
    </row>
    <row r="3" spans="1:3">
      <c r="A3" t="s">
        <v>38</v>
      </c>
    </row>
    <row r="4" spans="1:3">
      <c r="A4" t="s">
        <v>6</v>
      </c>
    </row>
    <row r="5" spans="1:3">
      <c r="A5" t="s">
        <v>4</v>
      </c>
    </row>
    <row r="6" spans="1:3">
      <c r="A6" t="s">
        <v>5</v>
      </c>
    </row>
    <row r="8" spans="1:3">
      <c r="B8" t="s">
        <v>7</v>
      </c>
      <c r="C8" t="s">
        <v>11</v>
      </c>
    </row>
    <row r="9" spans="1:3">
      <c r="A9" t="s">
        <v>8</v>
      </c>
      <c r="B9">
        <v>80</v>
      </c>
      <c r="C9">
        <f>B9/6</f>
        <v>13.333333333333334</v>
      </c>
    </row>
    <row r="10" spans="1:3">
      <c r="A10" t="s">
        <v>9</v>
      </c>
      <c r="B10">
        <v>1500</v>
      </c>
      <c r="C10">
        <f>B10/6</f>
        <v>250</v>
      </c>
    </row>
    <row r="11" spans="1:3">
      <c r="A11" t="s">
        <v>10</v>
      </c>
      <c r="B11">
        <v>1000</v>
      </c>
      <c r="C11">
        <f t="shared" ref="C11" si="0">B11/6</f>
        <v>166.66666666666666</v>
      </c>
    </row>
    <row r="13" spans="1:3">
      <c r="A13" t="s">
        <v>33</v>
      </c>
      <c r="B13">
        <f>3/A14</f>
        <v>3.7500000000000001E-4</v>
      </c>
    </row>
    <row r="14" spans="1:3">
      <c r="A14">
        <v>8000</v>
      </c>
    </row>
    <row r="15" spans="1:3">
      <c r="A15">
        <v>400</v>
      </c>
    </row>
    <row r="16" spans="1:3">
      <c r="A16" t="s">
        <v>16</v>
      </c>
    </row>
    <row r="18" spans="1:16">
      <c r="B18" t="s">
        <v>1</v>
      </c>
      <c r="C18" t="s">
        <v>17</v>
      </c>
      <c r="D18" t="s">
        <v>18</v>
      </c>
      <c r="E18" t="s">
        <v>19</v>
      </c>
      <c r="F18" t="s">
        <v>21</v>
      </c>
      <c r="G18" t="s">
        <v>22</v>
      </c>
      <c r="H18" t="s">
        <v>20</v>
      </c>
      <c r="I18" t="s">
        <v>15</v>
      </c>
      <c r="J18" t="s">
        <v>23</v>
      </c>
      <c r="K18" t="s">
        <v>24</v>
      </c>
      <c r="L18" t="s">
        <v>35</v>
      </c>
    </row>
    <row r="19" spans="1:16">
      <c r="B19">
        <v>400</v>
      </c>
      <c r="C19">
        <v>3000</v>
      </c>
      <c r="D19">
        <f>C19/B19</f>
        <v>7.5</v>
      </c>
      <c r="E19">
        <v>20</v>
      </c>
      <c r="F19">
        <v>0.1</v>
      </c>
      <c r="G19">
        <f>C19*F19</f>
        <v>300</v>
      </c>
      <c r="H19">
        <f>G19/D19/D19</f>
        <v>5.333333333333333</v>
      </c>
      <c r="I19">
        <f>H19/2/E19</f>
        <v>0.13333333333333333</v>
      </c>
      <c r="J19">
        <f>B13</f>
        <v>3.7500000000000001E-4</v>
      </c>
      <c r="K19">
        <f>J19/I19</f>
        <v>2.8124999999999999E-3</v>
      </c>
      <c r="L19">
        <f>B19*B19*K19/2</f>
        <v>225</v>
      </c>
    </row>
    <row r="24" spans="1:16">
      <c r="A24" t="s">
        <v>43</v>
      </c>
      <c r="B24">
        <v>100</v>
      </c>
    </row>
    <row r="25" spans="1:16">
      <c r="A25" t="s">
        <v>42</v>
      </c>
      <c r="B25">
        <f>3/B24</f>
        <v>0.03</v>
      </c>
    </row>
    <row r="29" spans="1:16">
      <c r="A29" t="s">
        <v>0</v>
      </c>
      <c r="B29" t="s">
        <v>1</v>
      </c>
      <c r="C29" t="s">
        <v>51</v>
      </c>
      <c r="D29" t="s">
        <v>52</v>
      </c>
      <c r="E29" t="s">
        <v>53</v>
      </c>
      <c r="F29" t="s">
        <v>55</v>
      </c>
      <c r="G29" t="s">
        <v>37</v>
      </c>
      <c r="H29" t="s">
        <v>57</v>
      </c>
      <c r="I29" t="s">
        <v>44</v>
      </c>
      <c r="J29" t="s">
        <v>59</v>
      </c>
      <c r="K29" t="s">
        <v>54</v>
      </c>
      <c r="L29" t="s">
        <v>15</v>
      </c>
      <c r="M29" t="s">
        <v>56</v>
      </c>
      <c r="N29" t="s">
        <v>40</v>
      </c>
      <c r="O29" t="s">
        <v>58</v>
      </c>
      <c r="P29" t="s">
        <v>41</v>
      </c>
    </row>
    <row r="30" spans="1:16">
      <c r="A30" t="s">
        <v>12</v>
      </c>
      <c r="B30">
        <v>12</v>
      </c>
      <c r="C30">
        <v>500</v>
      </c>
      <c r="D30">
        <f>60*10</f>
        <v>600</v>
      </c>
      <c r="E30">
        <v>0.1</v>
      </c>
      <c r="F30">
        <v>0.01</v>
      </c>
      <c r="G30">
        <v>750</v>
      </c>
      <c r="H30">
        <v>10</v>
      </c>
      <c r="I30">
        <v>60</v>
      </c>
      <c r="J30">
        <f>G30/B30*G30/B30*L30</f>
        <v>56.250000000000007</v>
      </c>
      <c r="K30">
        <f>D30*C30/B30</f>
        <v>25000</v>
      </c>
      <c r="L30">
        <f>E30/2*B30*B30/C30</f>
        <v>1.4400000000000001E-2</v>
      </c>
      <c r="M30">
        <f>B30*B30/(C30*F30)</f>
        <v>28.8</v>
      </c>
      <c r="N30">
        <f>H30*G30/I30</f>
        <v>125</v>
      </c>
      <c r="O30" t="s">
        <v>60</v>
      </c>
      <c r="P30">
        <f>I30/J30</f>
        <v>1.0666666666666664</v>
      </c>
    </row>
    <row r="31" spans="1:16">
      <c r="A31" t="s">
        <v>13</v>
      </c>
      <c r="B31">
        <v>12</v>
      </c>
    </row>
    <row r="32" spans="1:16">
      <c r="A32" t="s">
        <v>14</v>
      </c>
      <c r="B32">
        <v>12</v>
      </c>
    </row>
    <row r="33" spans="1:17">
      <c r="A33" t="s">
        <v>25</v>
      </c>
      <c r="B33">
        <v>48</v>
      </c>
    </row>
    <row r="34" spans="1:17">
      <c r="P34" t="s">
        <v>47</v>
      </c>
    </row>
    <row r="35" spans="1:17">
      <c r="D35">
        <v>20</v>
      </c>
      <c r="I35">
        <v>1.5</v>
      </c>
      <c r="P35" t="s">
        <v>49</v>
      </c>
    </row>
    <row r="36" spans="1:17">
      <c r="A36" t="s">
        <v>26</v>
      </c>
      <c r="B36" t="s">
        <v>1</v>
      </c>
      <c r="C36" t="s">
        <v>17</v>
      </c>
      <c r="D36" t="s">
        <v>37</v>
      </c>
      <c r="E36" t="s">
        <v>34</v>
      </c>
      <c r="F36" t="s">
        <v>15</v>
      </c>
      <c r="G36" t="s">
        <v>24</v>
      </c>
      <c r="H36" t="s">
        <v>36</v>
      </c>
      <c r="I36" t="s">
        <v>39</v>
      </c>
      <c r="J36" t="s">
        <v>44</v>
      </c>
      <c r="K36" t="s">
        <v>50</v>
      </c>
      <c r="L36" t="s">
        <v>41</v>
      </c>
      <c r="M36" t="s">
        <v>45</v>
      </c>
      <c r="N36" t="s">
        <v>40</v>
      </c>
      <c r="O36" t="s">
        <v>46</v>
      </c>
      <c r="P36" t="s">
        <v>47</v>
      </c>
      <c r="Q36" t="s">
        <v>48</v>
      </c>
    </row>
    <row r="37" spans="1:17">
      <c r="A37" t="s">
        <v>27</v>
      </c>
      <c r="B37">
        <v>50</v>
      </c>
      <c r="C37">
        <v>5</v>
      </c>
      <c r="D37">
        <v>5</v>
      </c>
      <c r="E37">
        <v>0.1</v>
      </c>
      <c r="F37">
        <f>E37*C37*B37*B37/(C37*C37*2*$D$35)</f>
        <v>1.25</v>
      </c>
      <c r="G37">
        <f t="shared" ref="G37:G42" si="1">$B$13/F37</f>
        <v>3.0000000000000003E-4</v>
      </c>
      <c r="H37">
        <f t="shared" ref="H37:H42" si="2">B37*B37*G37/2</f>
        <v>0.37500000000000006</v>
      </c>
      <c r="I37">
        <f>B37*$I$35</f>
        <v>75</v>
      </c>
      <c r="J37">
        <v>100</v>
      </c>
      <c r="K37">
        <f>D37*D37/B37/B37*F37*2</f>
        <v>2.5000000000000001E-2</v>
      </c>
      <c r="L37">
        <f>J37/(K37)</f>
        <v>4000</v>
      </c>
      <c r="M37">
        <v>10</v>
      </c>
      <c r="N37">
        <f>M37*K37/J37</f>
        <v>2.5000000000000001E-3</v>
      </c>
      <c r="O37">
        <f>$B$25/(N37)</f>
        <v>12</v>
      </c>
      <c r="P37">
        <v>2</v>
      </c>
      <c r="Q37">
        <f>P37/N37</f>
        <v>800</v>
      </c>
    </row>
    <row r="38" spans="1:17">
      <c r="A38" t="s">
        <v>30</v>
      </c>
      <c r="B38">
        <v>50</v>
      </c>
      <c r="C38">
        <v>2000</v>
      </c>
      <c r="D38">
        <v>2000</v>
      </c>
      <c r="E38">
        <v>0.2</v>
      </c>
      <c r="F38">
        <f>E38*C38*B38*B38/(C38*C38*2*$D$35)</f>
        <v>6.2500000000000003E-3</v>
      </c>
      <c r="G38">
        <f t="shared" si="1"/>
        <v>0.06</v>
      </c>
      <c r="H38">
        <f t="shared" si="2"/>
        <v>75</v>
      </c>
      <c r="I38">
        <f t="shared" ref="I38:I42" si="3">B38*$I$35</f>
        <v>75</v>
      </c>
      <c r="J38">
        <v>200</v>
      </c>
      <c r="K38">
        <f t="shared" ref="K38:K42" si="4">D38*D38/B38/B38*F38*2</f>
        <v>20</v>
      </c>
      <c r="L38">
        <f t="shared" ref="L38:L42" si="5">J38/(K38)</f>
        <v>10</v>
      </c>
      <c r="M38">
        <v>10</v>
      </c>
      <c r="N38">
        <f>M38*K38/J38</f>
        <v>1</v>
      </c>
      <c r="O38">
        <f t="shared" ref="O38:O42" si="6">$B$25/(N38)</f>
        <v>0.03</v>
      </c>
      <c r="P38">
        <v>2</v>
      </c>
      <c r="Q38">
        <f t="shared" ref="Q38:Q42" si="7">P38/N38</f>
        <v>2</v>
      </c>
    </row>
    <row r="39" spans="1:17">
      <c r="A39" t="s">
        <v>29</v>
      </c>
      <c r="B39">
        <v>200</v>
      </c>
      <c r="C39">
        <v>3000</v>
      </c>
      <c r="D39">
        <v>3000</v>
      </c>
      <c r="E39">
        <v>0.15</v>
      </c>
      <c r="F39">
        <f t="shared" ref="F39:F42" si="8">E39*C39*B39*B39/(C39*C39*2*$D$35)</f>
        <v>0.05</v>
      </c>
      <c r="G39">
        <f t="shared" si="1"/>
        <v>7.4999999999999997E-3</v>
      </c>
      <c r="H39">
        <f t="shared" si="2"/>
        <v>150</v>
      </c>
      <c r="I39">
        <f t="shared" si="3"/>
        <v>300</v>
      </c>
      <c r="J39">
        <v>200</v>
      </c>
      <c r="K39">
        <f t="shared" si="4"/>
        <v>22.5</v>
      </c>
      <c r="L39">
        <f t="shared" si="5"/>
        <v>8.8888888888888893</v>
      </c>
      <c r="M39">
        <v>10</v>
      </c>
      <c r="N39">
        <f t="shared" ref="N39:N42" si="9">M39*K39/J39</f>
        <v>1.125</v>
      </c>
      <c r="O39">
        <f t="shared" si="6"/>
        <v>2.6666666666666665E-2</v>
      </c>
      <c r="P39">
        <v>2</v>
      </c>
      <c r="Q39">
        <f t="shared" si="7"/>
        <v>1.7777777777777777</v>
      </c>
    </row>
    <row r="40" spans="1:17">
      <c r="A40" t="s">
        <v>28</v>
      </c>
      <c r="B40">
        <v>400</v>
      </c>
      <c r="C40">
        <v>2000</v>
      </c>
      <c r="D40">
        <v>4000</v>
      </c>
      <c r="E40">
        <v>0.1</v>
      </c>
      <c r="F40">
        <f t="shared" si="8"/>
        <v>0.2</v>
      </c>
      <c r="G40">
        <f t="shared" si="1"/>
        <v>1.8749999999999999E-3</v>
      </c>
      <c r="H40">
        <f t="shared" si="2"/>
        <v>150</v>
      </c>
      <c r="I40">
        <f t="shared" si="3"/>
        <v>600</v>
      </c>
      <c r="J40">
        <v>200</v>
      </c>
      <c r="K40">
        <f t="shared" si="4"/>
        <v>40</v>
      </c>
      <c r="L40">
        <f t="shared" si="5"/>
        <v>5</v>
      </c>
      <c r="M40">
        <v>10</v>
      </c>
      <c r="N40">
        <f t="shared" si="9"/>
        <v>2</v>
      </c>
      <c r="O40">
        <f t="shared" si="6"/>
        <v>1.4999999999999999E-2</v>
      </c>
      <c r="P40">
        <v>2</v>
      </c>
      <c r="Q40">
        <f t="shared" si="7"/>
        <v>1</v>
      </c>
    </row>
    <row r="41" spans="1:17">
      <c r="A41" t="s">
        <v>31</v>
      </c>
      <c r="B41">
        <v>1000</v>
      </c>
      <c r="C41">
        <v>2000</v>
      </c>
      <c r="D41">
        <v>20000</v>
      </c>
      <c r="E41">
        <v>0.01</v>
      </c>
      <c r="F41">
        <f t="shared" si="8"/>
        <v>0.125</v>
      </c>
      <c r="G41">
        <f t="shared" si="1"/>
        <v>3.0000000000000001E-3</v>
      </c>
      <c r="H41">
        <f t="shared" si="2"/>
        <v>1500</v>
      </c>
      <c r="I41">
        <f t="shared" si="3"/>
        <v>1500</v>
      </c>
      <c r="J41">
        <v>200</v>
      </c>
      <c r="K41">
        <f t="shared" si="4"/>
        <v>100</v>
      </c>
      <c r="L41">
        <f t="shared" si="5"/>
        <v>2</v>
      </c>
      <c r="M41">
        <v>10</v>
      </c>
      <c r="N41">
        <f t="shared" si="9"/>
        <v>5</v>
      </c>
      <c r="O41">
        <f t="shared" si="6"/>
        <v>6.0000000000000001E-3</v>
      </c>
      <c r="P41">
        <v>2</v>
      </c>
      <c r="Q41">
        <f t="shared" si="7"/>
        <v>0.4</v>
      </c>
    </row>
    <row r="42" spans="1:17">
      <c r="A42" t="s">
        <v>32</v>
      </c>
      <c r="B42">
        <v>100</v>
      </c>
      <c r="C42">
        <v>40000</v>
      </c>
      <c r="D42">
        <v>40000</v>
      </c>
      <c r="E42">
        <v>0.1</v>
      </c>
      <c r="F42">
        <f t="shared" si="8"/>
        <v>6.2500000000000001E-4</v>
      </c>
      <c r="G42">
        <f t="shared" si="1"/>
        <v>0.6</v>
      </c>
      <c r="H42">
        <f t="shared" si="2"/>
        <v>3000</v>
      </c>
      <c r="I42">
        <f t="shared" si="3"/>
        <v>150</v>
      </c>
      <c r="J42">
        <v>100</v>
      </c>
      <c r="K42">
        <f t="shared" si="4"/>
        <v>200</v>
      </c>
      <c r="L42">
        <f t="shared" si="5"/>
        <v>0.5</v>
      </c>
      <c r="M42">
        <v>10</v>
      </c>
      <c r="N42">
        <f t="shared" si="9"/>
        <v>20</v>
      </c>
      <c r="O42">
        <f t="shared" si="6"/>
        <v>1.5E-3</v>
      </c>
      <c r="P42">
        <v>2</v>
      </c>
      <c r="Q42">
        <f t="shared" si="7"/>
        <v>0.1</v>
      </c>
    </row>
  </sheetData>
  <pageMargins left="0.7" right="0.7" top="0.75" bottom="0.75" header="0.3" footer="0.3"/>
  <pageSetup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E8"/>
  <sheetViews>
    <sheetView workbookViewId="0">
      <selection activeCell="B14" sqref="B14"/>
    </sheetView>
  </sheetViews>
  <sheetFormatPr baseColWidth="10" defaultRowHeight="15"/>
  <cols>
    <col min="5" max="5" width="21.28515625" customWidth="1"/>
  </cols>
  <sheetData>
    <row r="3" spans="2:5">
      <c r="B3" t="s">
        <v>61</v>
      </c>
      <c r="C3" t="s">
        <v>62</v>
      </c>
      <c r="D3" t="s">
        <v>63</v>
      </c>
      <c r="E3" t="s">
        <v>64</v>
      </c>
    </row>
    <row r="4" spans="2:5">
      <c r="B4">
        <v>0.1</v>
      </c>
      <c r="C4">
        <v>8</v>
      </c>
      <c r="D4">
        <f>40000</f>
        <v>40000</v>
      </c>
      <c r="E4">
        <f>D4*0.3</f>
        <v>12000</v>
      </c>
    </row>
    <row r="7" spans="2:5">
      <c r="B7" t="s">
        <v>61</v>
      </c>
      <c r="C7" t="s">
        <v>62</v>
      </c>
      <c r="D7" t="s">
        <v>65</v>
      </c>
    </row>
    <row r="8" spans="2:5">
      <c r="B8">
        <v>0.2</v>
      </c>
      <c r="C8">
        <v>12</v>
      </c>
      <c r="D8">
        <f>E4/C8</f>
        <v>1000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Furnace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2013-04-22T10:25:29Z</dcterms:modified>
</cp:coreProperties>
</file>